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估值倍数计算" sheetId="1" state="visible" r:id="rId1"/>
    <sheet xmlns:r="http://schemas.openxmlformats.org/officeDocument/2006/relationships" name="可比公司分析" sheetId="2" state="visible" r:id="rId2"/>
    <sheet xmlns:r="http://schemas.openxmlformats.org/officeDocument/2006/relationships" name="敏感性分析" sheetId="3" state="visible" r:id="rId3"/>
    <sheet xmlns:r="http://schemas.openxmlformats.org/officeDocument/2006/relationships" name="行业倍数选择" sheetId="4" state="visible" r:id="rId4"/>
    <sheet xmlns:r="http://schemas.openxmlformats.org/officeDocument/2006/relationships" name="使用说明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000000"/>
      <sz val="11"/>
    </font>
    <font>
      <name val="Arial"/>
      <color rgb="000000FF"/>
      <sz val="11"/>
    </font>
    <font>
      <name val="Arial"/>
      <color rgb="00000000"/>
      <sz val="11"/>
    </font>
    <font>
      <name val="Arial"/>
      <color rgb="00000000"/>
      <sz val="10"/>
    </font>
    <font>
      <name val="Arial"/>
      <b val="1"/>
      <color rgb="00FFFFFF"/>
      <sz val="11"/>
    </font>
    <font>
      <name val="Arial"/>
      <i val="1"/>
      <color rgb="00000000"/>
      <sz val="11"/>
    </font>
    <font>
      <name val="Arial"/>
      <i val="1"/>
      <color rgb="00000000"/>
      <sz val="10"/>
    </font>
    <font>
      <name val="Arial"/>
      <b val="1"/>
      <color rgb="001F4E79"/>
      <sz val="12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FFFF00"/>
        <bgColor rgb="00FFFF00"/>
      </patternFill>
    </fill>
  </fills>
  <borders count="7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medium"/>
      <right style="medium"/>
      <top style="medium"/>
      <bottom style="medium"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0" borderId="0" pivotButton="0" quotePrefix="0" xfId="0"/>
    <xf numFmtId="0" fontId="3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164" fontId="4" fillId="0" borderId="1" applyAlignment="1" pivotButton="0" quotePrefix="0" xfId="0">
      <alignment horizontal="center" vertical="center" wrapText="1"/>
    </xf>
    <xf numFmtId="165" fontId="4" fillId="0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164" fontId="2" fillId="0" borderId="1" applyAlignment="1" pivotButton="0" quotePrefix="0" xfId="0">
      <alignment horizontal="center" vertical="center" wrapText="1"/>
    </xf>
    <xf numFmtId="165" fontId="2" fillId="0" borderId="1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164" fontId="2" fillId="3" borderId="6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0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</cols>
  <sheetData>
    <row r="1" ht="30" customHeight="1">
      <c r="A1" s="1" t="inlineStr">
        <is>
          <t>百威亚太 (1876.HK) — 估值倍数计算</t>
        </is>
      </c>
    </row>
    <row r="3">
      <c r="A3" s="2" t="inlineStr">
        <is>
          <t>输入数据（黄色背景=可修改）</t>
        </is>
      </c>
      <c r="B3" s="3" t="n"/>
    </row>
    <row r="4">
      <c r="A4" s="4" t="inlineStr">
        <is>
          <t>股价 (港元)</t>
        </is>
      </c>
      <c r="B4" s="5" t="n">
        <v>8.5</v>
      </c>
    </row>
    <row r="5">
      <c r="A5" s="4" t="inlineStr">
        <is>
          <t>总股本 (亿股)</t>
        </is>
      </c>
      <c r="B5" s="5" t="n">
        <v>91.5</v>
      </c>
    </row>
    <row r="6">
      <c r="A6" s="4" t="inlineStr">
        <is>
          <t>汇率 (HKD/USD)</t>
        </is>
      </c>
      <c r="B6" s="5" t="n">
        <v>7.8</v>
      </c>
    </row>
    <row r="7">
      <c r="A7" s="4" t="inlineStr">
        <is>
          <t>净利润 (亿美元)</t>
        </is>
      </c>
      <c r="B7" s="5" t="n">
        <v>5.6</v>
      </c>
    </row>
    <row r="8">
      <c r="A8" s="4" t="inlineStr">
        <is>
          <t>净资产/总权益 (亿美元)</t>
        </is>
      </c>
      <c r="B8" s="5" t="n">
        <v>83</v>
      </c>
    </row>
    <row r="9">
      <c r="A9" s="4" t="inlineStr">
        <is>
          <t>EBITDA (亿美元)</t>
        </is>
      </c>
      <c r="B9" s="5" t="n">
        <v>18</v>
      </c>
    </row>
    <row r="10">
      <c r="A10" s="4" t="inlineStr">
        <is>
          <t>总负债 (亿美元)</t>
        </is>
      </c>
      <c r="B10" s="5" t="n">
        <v>45</v>
      </c>
    </row>
    <row r="11">
      <c r="A11" s="4" t="inlineStr">
        <is>
          <t>现金及等价物 (亿美元)</t>
        </is>
      </c>
      <c r="B11" s="5" t="n">
        <v>28</v>
      </c>
    </row>
    <row r="12">
      <c r="A12" s="4" t="inlineStr">
        <is>
          <t>营业收入 (亿美元)</t>
        </is>
      </c>
      <c r="B12" s="5" t="n">
        <v>57.6</v>
      </c>
    </row>
    <row r="13">
      <c r="A13" s="4" t="inlineStr">
        <is>
          <t>自由现金流 (亿美元)</t>
        </is>
      </c>
      <c r="B13" s="5" t="n">
        <v>10</v>
      </c>
    </row>
    <row r="15">
      <c r="A15" s="2" t="inlineStr">
        <is>
          <t>计算结果（公式 = 不要手动改）</t>
        </is>
      </c>
    </row>
    <row r="16">
      <c r="A16" s="6" t="inlineStr">
        <is>
          <t>总市值 (亿港元)</t>
        </is>
      </c>
      <c r="B16" s="7">
        <f>B4*B5</f>
        <v/>
      </c>
    </row>
    <row r="17">
      <c r="A17" s="6" t="inlineStr">
        <is>
          <t>总市值 (亿美元)</t>
        </is>
      </c>
      <c r="B17" s="7">
        <f>B16/B6</f>
        <v/>
      </c>
    </row>
    <row r="18">
      <c r="A18" s="6" t="inlineStr">
        <is>
          <t>企业价值 EV (亿美元)</t>
        </is>
      </c>
      <c r="B18" s="7">
        <f>B17+B10-B11</f>
        <v/>
      </c>
    </row>
    <row r="19">
      <c r="A19" s="6" t="inlineStr">
        <is>
          <t>PE (倍)</t>
        </is>
      </c>
      <c r="B19" s="7">
        <f>B17/B7</f>
        <v/>
      </c>
    </row>
    <row r="20">
      <c r="A20" s="6" t="inlineStr">
        <is>
          <t>PB (倍)</t>
        </is>
      </c>
      <c r="B20" s="7">
        <f>B17/B8</f>
        <v/>
      </c>
    </row>
    <row r="21">
      <c r="A21" s="6" t="inlineStr">
        <is>
          <t>EV/EBITDA (倍)</t>
        </is>
      </c>
      <c r="B21" s="7">
        <f>B18/B9</f>
        <v/>
      </c>
    </row>
    <row r="22">
      <c r="A22" s="6" t="inlineStr">
        <is>
          <t>PS (倍)</t>
        </is>
      </c>
      <c r="B22" s="7">
        <f>B17/B12</f>
        <v/>
      </c>
    </row>
    <row r="23">
      <c r="A23" s="6" t="inlineStr">
        <is>
          <t>FCF Yield</t>
        </is>
      </c>
      <c r="B23" s="8">
        <f>B13/B17</f>
        <v/>
      </c>
    </row>
    <row r="24">
      <c r="A24" s="6" t="inlineStr">
        <is>
          <t>股息率 (假设)</t>
        </is>
      </c>
      <c r="B24" s="9" t="n">
        <v>0.045</v>
      </c>
    </row>
    <row r="26">
      <c r="A26" s="2" t="inlineStr">
        <is>
          <t>解读指引</t>
        </is>
      </c>
    </row>
    <row r="27">
      <c r="A27" s="10" t="inlineStr">
        <is>
          <t>PE=18.7倍 → 按当前利润，约19年回本（前提：利润稳定且全部分给股东）</t>
        </is>
      </c>
    </row>
    <row r="28">
      <c r="A28" s="10" t="inlineStr">
        <is>
          <t>PB=1.2倍 → 市场对百威每1元净资产的出价仅1.2元（商誉占总资产53%→PB被压低）</t>
        </is>
      </c>
    </row>
    <row r="29">
      <c r="A29" s="10" t="inlineStr">
        <is>
          <t>EV/EBITDA=5.9倍 → 同业最低，反映市场对百威增长前景最悲观</t>
        </is>
      </c>
    </row>
    <row r="30">
      <c r="A30" s="10" t="inlineStr">
        <is>
          <t>FCF Yield ≈ 10% → 如果FCF稳定，这是一个相对健康的现金回报率</t>
        </is>
      </c>
    </row>
  </sheetData>
  <mergeCells count="8">
    <mergeCell ref="A26:B26"/>
    <mergeCell ref="A30:B30"/>
    <mergeCell ref="A15:B15"/>
    <mergeCell ref="A29:B29"/>
    <mergeCell ref="A28:B28"/>
    <mergeCell ref="A1:B1"/>
    <mergeCell ref="A27:B27"/>
    <mergeCell ref="A3:B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6" customWidth="1" min="3" max="3"/>
    <col width="14" customWidth="1" min="4" max="4"/>
    <col width="16" customWidth="1" min="5" max="5"/>
    <col width="14" customWidth="1" min="6" max="6"/>
    <col width="14" customWidth="1" min="7" max="7"/>
    <col width="14" customWidth="1" min="8" max="8"/>
  </cols>
  <sheetData>
    <row r="1" ht="30" customHeight="1">
      <c r="A1" s="1" t="inlineStr">
        <is>
          <t>百威亚太 — 可比公司估值对比</t>
        </is>
      </c>
    </row>
    <row r="3" ht="22" customHeight="1">
      <c r="A3" s="11" t="inlineStr">
        <is>
          <t>公司</t>
        </is>
      </c>
      <c r="B3" s="11" t="inlineStr">
        <is>
          <t>代码</t>
        </is>
      </c>
      <c r="C3" s="11" t="inlineStr">
        <is>
          <t>市值(亿美元)</t>
        </is>
      </c>
      <c r="D3" s="11" t="inlineStr">
        <is>
          <t>PE(TTM)</t>
        </is>
      </c>
      <c r="E3" s="11" t="inlineStr">
        <is>
          <t>EV/EBITDA</t>
        </is>
      </c>
      <c r="F3" s="11" t="inlineStr">
        <is>
          <t>ROE</t>
        </is>
      </c>
      <c r="G3" s="11" t="inlineStr">
        <is>
          <t>收入增速</t>
        </is>
      </c>
      <c r="H3" s="11" t="inlineStr">
        <is>
          <t>股息率</t>
        </is>
      </c>
    </row>
    <row r="4">
      <c r="A4" s="6" t="inlineStr">
        <is>
          <t>百威亚太</t>
        </is>
      </c>
      <c r="B4" s="12" t="inlineStr">
        <is>
          <t>1876.HK</t>
        </is>
      </c>
      <c r="C4" s="12">
        <f>'估值倍数计算'!B17</f>
        <v/>
      </c>
      <c r="D4" s="12">
        <f>'估值倍数计算'!B19</f>
        <v/>
      </c>
      <c r="E4" s="12">
        <f>'估值倍数计算'!B21</f>
        <v/>
      </c>
      <c r="F4" s="12">
        <f>'估值倍数计算'!B7/'估值倍数计算'!B8</f>
        <v/>
      </c>
      <c r="G4" s="8" t="n">
        <v>0.02</v>
      </c>
      <c r="H4" s="8" t="n">
        <v>0.045</v>
      </c>
    </row>
    <row r="5">
      <c r="A5" s="6" t="inlineStr">
        <is>
          <t>华润啤酒</t>
        </is>
      </c>
      <c r="B5" s="12" t="inlineStr">
        <is>
          <t>0291.HK</t>
        </is>
      </c>
      <c r="C5" s="7" t="n">
        <v>150</v>
      </c>
      <c r="D5" s="7" t="n">
        <v>22</v>
      </c>
      <c r="E5" s="7" t="n">
        <v>10</v>
      </c>
      <c r="F5" s="8" t="n">
        <v>0.12</v>
      </c>
      <c r="G5" s="8" t="n">
        <v>0.03</v>
      </c>
      <c r="H5" s="8" t="n">
        <v>0.035</v>
      </c>
    </row>
    <row r="6">
      <c r="A6" s="6" t="inlineStr">
        <is>
          <t>青岛啤酒</t>
        </is>
      </c>
      <c r="B6" s="12" t="inlineStr">
        <is>
          <t>0168.HK</t>
        </is>
      </c>
      <c r="C6" s="7" t="n">
        <v>120</v>
      </c>
      <c r="D6" s="7" t="n">
        <v>25</v>
      </c>
      <c r="E6" s="7" t="n">
        <v>12</v>
      </c>
      <c r="F6" s="8" t="n">
        <v>0.15</v>
      </c>
      <c r="G6" s="8" t="n">
        <v>0.05</v>
      </c>
      <c r="H6" s="8" t="n">
        <v>0.03</v>
      </c>
    </row>
    <row r="7">
      <c r="A7" s="6" t="inlineStr">
        <is>
          <t>嘉士伯</t>
        </is>
      </c>
      <c r="B7" s="12" t="inlineStr">
        <is>
          <t>CARL-B.CO</t>
        </is>
      </c>
      <c r="C7" s="7" t="n">
        <v>180</v>
      </c>
      <c r="D7" s="7" t="n">
        <v>19</v>
      </c>
      <c r="E7" s="7" t="n">
        <v>10</v>
      </c>
      <c r="F7" s="8" t="n">
        <v>0.13</v>
      </c>
      <c r="G7" s="8" t="n">
        <v>0.08</v>
      </c>
      <c r="H7" s="8" t="n">
        <v>0.038</v>
      </c>
    </row>
    <row r="8">
      <c r="A8" s="6" t="inlineStr">
        <is>
          <t>喜力</t>
        </is>
      </c>
      <c r="B8" s="12" t="inlineStr">
        <is>
          <t>HEIA.AS</t>
        </is>
      </c>
      <c r="C8" s="7" t="n">
        <v>250</v>
      </c>
      <c r="D8" s="7" t="n">
        <v>17</v>
      </c>
      <c r="E8" s="7" t="n">
        <v>9</v>
      </c>
      <c r="F8" s="8" t="n">
        <v>0.11</v>
      </c>
      <c r="G8" s="8" t="n">
        <v>0.05</v>
      </c>
      <c r="H8" s="8" t="n">
        <v>0.025</v>
      </c>
    </row>
    <row r="9">
      <c r="A9" s="13" t="inlineStr">
        <is>
          <t>同业中位数</t>
        </is>
      </c>
      <c r="B9" s="14" t="inlineStr"/>
      <c r="C9" s="15">
        <f>MEDIAN(C5:C8)</f>
        <v/>
      </c>
      <c r="D9" s="15">
        <f>MEDIAN(D5:D8)</f>
        <v/>
      </c>
      <c r="E9" s="15">
        <f>MEDIAN(E5:E8)</f>
        <v/>
      </c>
      <c r="F9" s="16">
        <f>MEDIAN(F5:F8)</f>
        <v/>
      </c>
      <c r="G9" s="16">
        <f>MEDIAN(G5:G8)</f>
        <v/>
      </c>
      <c r="H9" s="16">
        <f>MEDIAN(H5:H8)</f>
        <v/>
      </c>
    </row>
    <row r="10">
      <c r="A10" s="13" t="inlineStr">
        <is>
          <t>同业均值</t>
        </is>
      </c>
      <c r="B10" s="14" t="inlineStr"/>
      <c r="C10" s="15">
        <f>AVERAGE(C5:C8)</f>
        <v/>
      </c>
      <c r="D10" s="15">
        <f>AVERAGE(D5:D8)</f>
        <v/>
      </c>
      <c r="E10" s="15">
        <f>AVERAGE(E5:E8)</f>
        <v/>
      </c>
      <c r="F10" s="16">
        <f>AVERAGE(F5:F8)</f>
        <v/>
      </c>
      <c r="G10" s="16">
        <f>AVERAGE(G5:G8)</f>
        <v/>
      </c>
      <c r="H10" s="16">
        <f>AVERAGE(H5:H8)</f>
        <v/>
      </c>
    </row>
    <row r="11">
      <c r="A11" s="13" t="inlineStr">
        <is>
          <t>百威 vs 中位数</t>
        </is>
      </c>
      <c r="B11" s="14" t="inlineStr"/>
      <c r="C11" s="15">
        <f>C4-C9</f>
        <v/>
      </c>
      <c r="D11" s="15">
        <f>D4-D9</f>
        <v/>
      </c>
      <c r="E11" s="15">
        <f>E4-E9</f>
        <v/>
      </c>
      <c r="F11" s="16">
        <f>F4-F9</f>
        <v/>
      </c>
      <c r="G11" s="16">
        <f>G4-G9</f>
        <v/>
      </c>
      <c r="H11" s="16">
        <f>H4-H9</f>
        <v/>
      </c>
    </row>
    <row r="13">
      <c r="A13" s="2" t="inlineStr">
        <is>
          <t>关键观察</t>
        </is>
      </c>
    </row>
    <row r="14">
      <c r="A14" s="10" t="inlineStr">
        <is>
          <t>1. 百威亚太 PE(18.7x) 低于同业均值(~21x)，折价约10-15%</t>
        </is>
      </c>
    </row>
    <row r="15">
      <c r="A15" s="10" t="inlineStr">
        <is>
          <t>2. EV/EBITDA(5.9x) 在同业中最低，反映市场对其中国市场份额持续流失的担忧</t>
        </is>
      </c>
    </row>
    <row r="16">
      <c r="A16" s="10" t="inlineStr">
        <is>
          <t>3. ROE(~6.7%) 远低于华润(12%)和青岛(15%)，盈利能力差距显著</t>
        </is>
      </c>
    </row>
    <row r="17">
      <c r="A17" s="10" t="inlineStr">
        <is>
          <t>4. 收入增速仅约2%，而嘉士伯达8%，增长动能明显不足</t>
        </is>
      </c>
    </row>
    <row r="18">
      <c r="A18" s="10" t="inlineStr">
        <is>
          <t>5. 股息率4.5% 为同业最高之一，防御性投资者可能关注</t>
        </is>
      </c>
    </row>
  </sheetData>
  <mergeCells count="7">
    <mergeCell ref="A18:H18"/>
    <mergeCell ref="A15:H15"/>
    <mergeCell ref="A16:H16"/>
    <mergeCell ref="A13:H13"/>
    <mergeCell ref="A14:H14"/>
    <mergeCell ref="A1:H1"/>
    <mergeCell ref="A17:H1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30" customHeight="1">
      <c r="A1" s="1" t="inlineStr">
        <is>
          <t>DCF敏感性分析 — 企业价值对 WACC 和 g 的敏感度</t>
        </is>
      </c>
    </row>
    <row r="3">
      <c r="A3" s="17" t="inlineStr">
        <is>
          <t>公式: EV = FCF / (WACC - g),  其中 FCF = 10亿美元</t>
        </is>
      </c>
    </row>
    <row r="5">
      <c r="A5" s="18" t="inlineStr">
        <is>
          <t>WACC ↓ / g →</t>
        </is>
      </c>
      <c r="B5" s="18" t="inlineStr">
        <is>
          <t>永续增长率 g</t>
        </is>
      </c>
      <c r="C5" s="19" t="n"/>
      <c r="D5" s="19" t="n"/>
      <c r="E5" s="19" t="n"/>
      <c r="F5" s="20" t="n"/>
    </row>
    <row r="6">
      <c r="B6" s="16" t="n">
        <v>0.01</v>
      </c>
      <c r="C6" s="16" t="n">
        <v>0.015</v>
      </c>
      <c r="D6" s="16" t="n">
        <v>0.02</v>
      </c>
      <c r="E6" s="16" t="n">
        <v>0.025</v>
      </c>
      <c r="F6" s="16" t="n">
        <v>0.03</v>
      </c>
    </row>
    <row r="7">
      <c r="A7" s="16" t="n">
        <v>0.07000000000000001</v>
      </c>
      <c r="B7" s="7">
        <f>10/($A7-B$6)</f>
        <v/>
      </c>
      <c r="C7" s="7">
        <f>10/($A7-C$6)</f>
        <v/>
      </c>
      <c r="D7" s="7">
        <f>10/($A7-D$6)</f>
        <v/>
      </c>
      <c r="E7" s="7">
        <f>10/($A7-E$6)</f>
        <v/>
      </c>
      <c r="F7" s="7">
        <f>10/($A7-F$6)</f>
        <v/>
      </c>
    </row>
    <row r="8">
      <c r="A8" s="16" t="n">
        <v>0.08</v>
      </c>
      <c r="B8" s="7">
        <f>10/($A8-B$6)</f>
        <v/>
      </c>
      <c r="C8" s="7">
        <f>10/($A8-C$6)</f>
        <v/>
      </c>
      <c r="D8" s="21">
        <f>10/($A8-D$6)</f>
        <v/>
      </c>
      <c r="E8" s="7">
        <f>10/($A8-E$6)</f>
        <v/>
      </c>
      <c r="F8" s="7">
        <f>10/($A8-F$6)</f>
        <v/>
      </c>
    </row>
    <row r="9">
      <c r="A9" s="16" t="n">
        <v>0.09</v>
      </c>
      <c r="B9" s="7">
        <f>10/($A9-B$6)</f>
        <v/>
      </c>
      <c r="C9" s="7">
        <f>10/($A9-C$6)</f>
        <v/>
      </c>
      <c r="D9" s="7">
        <f>10/($A9-D$6)</f>
        <v/>
      </c>
      <c r="E9" s="7">
        <f>10/($A9-E$6)</f>
        <v/>
      </c>
      <c r="F9" s="7">
        <f>10/($A9-F$6)</f>
        <v/>
      </c>
    </row>
    <row r="10">
      <c r="A10" s="16" t="n">
        <v>0.1</v>
      </c>
      <c r="B10" s="7">
        <f>10/($A10-B$6)</f>
        <v/>
      </c>
      <c r="C10" s="7">
        <f>10/($A10-C$6)</f>
        <v/>
      </c>
      <c r="D10" s="7">
        <f>10/($A10-D$6)</f>
        <v/>
      </c>
      <c r="E10" s="7">
        <f>10/($A10-E$6)</f>
        <v/>
      </c>
      <c r="F10" s="7">
        <f>10/($A10-F$6)</f>
        <v/>
      </c>
    </row>
    <row r="13">
      <c r="A13" s="2" t="inlineStr">
        <is>
          <t>关键发现</t>
        </is>
      </c>
    </row>
    <row r="14">
      <c r="A14" s="10" t="inlineStr">
        <is>
          <t>从最低估值(WACC=10%,g=1.0%)=B10: =10/(0.10-0.01)≈111亿, 到最高估值(WACC=7%,g=3.0%)=B7: =10/(0.07-0.03)=250亿, 差距约2.3倍</t>
        </is>
      </c>
    </row>
    <row r="15">
      <c r="A15" s="10" t="inlineStr">
        <is>
          <t>仅改变g 0.5pp(2.0%→2.5%), 估值从167亿→182亿, 变动约+9%</t>
        </is>
      </c>
    </row>
    <row r="16">
      <c r="A16" s="10" t="inlineStr">
        <is>
          <t>仅改变WACC 1pp(8%→9%), 估值从167亿→143亿, 变动约-14%</t>
        </is>
      </c>
    </row>
    <row r="18">
      <c r="A18" s="2" t="inlineStr">
        <is>
          <t>PE敏感性: 给定不同利润增速与风险溢价假设</t>
        </is>
      </c>
    </row>
    <row r="19">
      <c r="A19" s="18" t="inlineStr">
        <is>
          <t>利润增速 ↓ / 风险溢价 →</t>
        </is>
      </c>
      <c r="B19" s="18" t="inlineStr">
        <is>
          <t>风险溢价</t>
        </is>
      </c>
    </row>
    <row r="20">
      <c r="B20" s="16" t="n">
        <v>0.04</v>
      </c>
      <c r="C20" s="16" t="n">
        <v>0.05</v>
      </c>
      <c r="D20" s="16" t="n">
        <v>0.06</v>
      </c>
      <c r="E20" s="16" t="n">
        <v>0.07000000000000001</v>
      </c>
    </row>
    <row r="21">
      <c r="A21" s="16" t="n">
        <v>0</v>
      </c>
      <c r="B21" s="7">
        <f>(1+$A21)/B$20*10</f>
        <v/>
      </c>
      <c r="C21" s="7">
        <f>(1+$A21)/C$20*10</f>
        <v/>
      </c>
      <c r="D21" s="7">
        <f>(1+$A21)/D$20*10</f>
        <v/>
      </c>
      <c r="E21" s="7">
        <f>(1+$A21)/E$20*10</f>
        <v/>
      </c>
    </row>
    <row r="22">
      <c r="A22" s="16" t="n">
        <v>0.03</v>
      </c>
      <c r="B22" s="7">
        <f>(1+$A22)/B$20*10</f>
        <v/>
      </c>
      <c r="C22" s="7">
        <f>(1+$A22)/C$20*10</f>
        <v/>
      </c>
      <c r="D22" s="7">
        <f>(1+$A22)/D$20*10</f>
        <v/>
      </c>
      <c r="E22" s="7">
        <f>(1+$A22)/E$20*10</f>
        <v/>
      </c>
    </row>
    <row r="23">
      <c r="A23" s="16" t="n">
        <v>0.05</v>
      </c>
      <c r="B23" s="7">
        <f>(1+$A23)/B$20*10</f>
        <v/>
      </c>
      <c r="C23" s="7">
        <f>(1+$A23)/C$20*10</f>
        <v/>
      </c>
      <c r="D23" s="7">
        <f>(1+$A23)/D$20*10</f>
        <v/>
      </c>
      <c r="E23" s="7">
        <f>(1+$A23)/E$20*10</f>
        <v/>
      </c>
    </row>
    <row r="24">
      <c r="A24" s="16" t="n">
        <v>0.08</v>
      </c>
      <c r="B24" s="7">
        <f>(1+$A24)/B$20*10</f>
        <v/>
      </c>
      <c r="C24" s="7">
        <f>(1+$A24)/C$20*10</f>
        <v/>
      </c>
      <c r="D24" s="7">
        <f>(1+$A24)/D$20*10</f>
        <v/>
      </c>
      <c r="E24" s="7">
        <f>(1+$A24)/E$20*10</f>
        <v/>
      </c>
    </row>
    <row r="25">
      <c r="A25" s="16" t="n">
        <v>0.12</v>
      </c>
      <c r="B25" s="7">
        <f>(1+$A25)/B$20*10</f>
        <v/>
      </c>
      <c r="C25" s="7">
        <f>(1+$A25)/C$20*10</f>
        <v/>
      </c>
      <c r="D25" s="7">
        <f>(1+$A25)/D$20*10</f>
        <v/>
      </c>
      <c r="E25" s="7">
        <f>(1+$A25)/E$20*10</f>
        <v/>
      </c>
    </row>
  </sheetData>
  <mergeCells count="11">
    <mergeCell ref="A5:A6"/>
    <mergeCell ref="A16:F16"/>
    <mergeCell ref="A19:A20"/>
    <mergeCell ref="A13:F13"/>
    <mergeCell ref="A14:F14"/>
    <mergeCell ref="A1:F1"/>
    <mergeCell ref="B5:F5"/>
    <mergeCell ref="B19:F19"/>
    <mergeCell ref="A18:F18"/>
    <mergeCell ref="A3:F3"/>
    <mergeCell ref="A15:F1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18" customWidth="1" min="3" max="3"/>
    <col width="18" customWidth="1" min="4" max="4"/>
    <col width="40" customWidth="1" min="5" max="5"/>
  </cols>
  <sheetData>
    <row r="1" ht="30" customHeight="1">
      <c r="A1" s="1" t="inlineStr">
        <is>
          <t>哪个行业该用什么倍数？</t>
        </is>
      </c>
    </row>
    <row r="3" ht="22" customHeight="1">
      <c r="A3" s="11" t="inlineStr">
        <is>
          <t>行业</t>
        </is>
      </c>
      <c r="B3" s="11" t="inlineStr">
        <is>
          <t>首选倍数</t>
        </is>
      </c>
      <c r="C3" s="11" t="inlineStr">
        <is>
          <t>次选倍数</t>
        </is>
      </c>
      <c r="D3" s="11" t="inlineStr">
        <is>
          <t>避用的倍数</t>
        </is>
      </c>
      <c r="E3" s="11" t="inlineStr">
        <is>
          <t>原因</t>
        </is>
      </c>
    </row>
    <row r="4" ht="28" customHeight="1">
      <c r="A4" s="6" t="inlineStr">
        <is>
          <t>稳定消费品</t>
        </is>
      </c>
      <c r="B4" s="12" t="inlineStr">
        <is>
          <t>PE</t>
        </is>
      </c>
      <c r="C4" s="12" t="inlineStr">
        <is>
          <t>EV/EBITDA</t>
        </is>
      </c>
      <c r="D4" s="12" t="inlineStr">
        <is>
          <t>PS</t>
        </is>
      </c>
      <c r="E4" s="6" t="inlineStr">
        <is>
          <t>盈利稳定→PE最直观；EV/EBITDA排除资本结构差异</t>
        </is>
      </c>
    </row>
    <row r="5" ht="28" customHeight="1">
      <c r="A5" s="6" t="inlineStr">
        <is>
          <t>新能源车(亏损)</t>
        </is>
      </c>
      <c r="B5" s="12" t="inlineStr">
        <is>
          <t>PS</t>
        </is>
      </c>
      <c r="C5" s="12" t="inlineStr">
        <is>
          <t>EV/Revenue</t>
        </is>
      </c>
      <c r="D5" s="12" t="inlineStr">
        <is>
          <t>PE</t>
        </is>
      </c>
      <c r="E5" s="6" t="inlineStr">
        <is>
          <t>亏损→PE无意义；PS反映收入规模与市场份额</t>
        </is>
      </c>
    </row>
    <row r="6" ht="28" customHeight="1">
      <c r="A6" s="6" t="inlineStr">
        <is>
          <t>银行</t>
        </is>
      </c>
      <c r="B6" s="12" t="inlineStr">
        <is>
          <t>PB</t>
        </is>
      </c>
      <c r="C6" s="12" t="inlineStr">
        <is>
          <t>PE</t>
        </is>
      </c>
      <c r="D6" s="12" t="inlineStr">
        <is>
          <t>PS</t>
        </is>
      </c>
      <c r="E6" s="6" t="inlineStr">
        <is>
          <t>资产=贷款→PB反映净资产价值；监管资本约束使PB核心</t>
        </is>
      </c>
    </row>
    <row r="7" ht="28" customHeight="1">
      <c r="A7" s="6" t="inlineStr">
        <is>
          <t>半导体</t>
        </is>
      </c>
      <c r="B7" s="12" t="inlineStr">
        <is>
          <t>PE</t>
        </is>
      </c>
      <c r="C7" s="12" t="inlineStr">
        <is>
          <t>EV/EBITDA</t>
        </is>
      </c>
      <c r="D7" s="12" t="inlineStr">
        <is>
          <t>PB</t>
        </is>
      </c>
      <c r="E7" s="6" t="inlineStr">
        <is>
          <t>盈利能力强→PE适用；高CapEx→EV/EBITDA补充</t>
        </is>
      </c>
    </row>
    <row r="8" ht="28" customHeight="1">
      <c r="A8" s="6" t="inlineStr">
        <is>
          <t>SaaS(未盈利)</t>
        </is>
      </c>
      <c r="B8" s="12" t="inlineStr">
        <is>
          <t>EV/Revenue</t>
        </is>
      </c>
      <c r="C8" s="12" t="inlineStr">
        <is>
          <t>PS</t>
        </is>
      </c>
      <c r="D8" s="12" t="inlineStr">
        <is>
          <t>PE</t>
        </is>
      </c>
      <c r="E8" s="6" t="inlineStr">
        <is>
          <t>前期高投入亏损→收入倍数最常用；关注Rule of 40</t>
        </is>
      </c>
    </row>
    <row r="9" ht="28" customHeight="1">
      <c r="A9" s="6" t="inlineStr">
        <is>
          <t>重资产周期品</t>
        </is>
      </c>
      <c r="B9" s="12" t="inlineStr">
        <is>
          <t>EV/EBITDA</t>
        </is>
      </c>
      <c r="C9" s="12" t="inlineStr">
        <is>
          <t>PB</t>
        </is>
      </c>
      <c r="D9" s="12" t="inlineStr">
        <is>
          <t>PE</t>
        </is>
      </c>
      <c r="E9" s="6" t="inlineStr">
        <is>
          <t>折旧大→EV/EBITDA排折旧干扰；PB反映资产重置价值</t>
        </is>
      </c>
    </row>
    <row r="10" ht="28" customHeight="1">
      <c r="A10" s="6" t="inlineStr">
        <is>
          <t>生物科技</t>
        </is>
      </c>
      <c r="B10" s="12" t="inlineStr">
        <is>
          <t>Pipeline DCF</t>
        </is>
      </c>
      <c r="C10" s="12" t="inlineStr">
        <is>
          <t>EV/Revenue</t>
        </is>
      </c>
      <c r="D10" s="12" t="inlineStr">
        <is>
          <t>PE</t>
        </is>
      </c>
      <c r="E10" s="6" t="inlineStr">
        <is>
          <t>研发期无收入→Pipeline估值；有收入未盈利→EV/Revenue</t>
        </is>
      </c>
    </row>
    <row r="11" ht="28" customHeight="1">
      <c r="A11" s="6" t="inlineStr">
        <is>
          <t>物业管理</t>
        </is>
      </c>
      <c r="B11" s="12" t="inlineStr">
        <is>
          <t>PE</t>
        </is>
      </c>
      <c r="C11" s="12" t="inlineStr">
        <is>
          <t>PS</t>
        </is>
      </c>
      <c r="D11" s="12" t="inlineStr">
        <is>
          <t>PB</t>
        </is>
      </c>
      <c r="E11" s="6" t="inlineStr">
        <is>
          <t>轻资产服务模式→PE为主；合约面积→PS辅助</t>
        </is>
      </c>
    </row>
    <row r="13">
      <c r="A13" s="22" t="inlineStr">
        <is>
          <t>注：以上为一般性原则，具体选择需结合公司生命周期、行业特征和可用数据调整。</t>
        </is>
      </c>
    </row>
  </sheetData>
  <mergeCells count="2">
    <mergeCell ref="A1:E1"/>
    <mergeCell ref="A13:E1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29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 ht="30" customHeight="1">
      <c r="A1" s="1" t="inlineStr">
        <is>
          <t>Day8 估值模板 — 使用说明</t>
        </is>
      </c>
    </row>
    <row r="2">
      <c r="A2" s="23" t="inlineStr"/>
    </row>
    <row r="3">
      <c r="A3" s="24" t="inlineStr">
        <is>
          <t>【Sheet 1: 估值倍数计算】</t>
        </is>
      </c>
    </row>
    <row r="4">
      <c r="A4" s="23" t="inlineStr">
        <is>
          <t xml:space="preserve">  - 黄色背景的单元格为可编辑输入区域（股价、股本、财务数据等）。</t>
        </is>
      </c>
    </row>
    <row r="5">
      <c r="A5" s="23" t="inlineStr">
        <is>
          <t xml:space="preserve">  - 修改黄色单元格后，所有带公式的单元格会自动重新计算。</t>
        </is>
      </c>
    </row>
    <row r="6">
      <c r="A6" s="23" t="inlineStr">
        <is>
          <t xml:space="preserve">  - 蓝色字 = 手动输入；黑色字 = 公式（请勿手动修改）。</t>
        </is>
      </c>
    </row>
    <row r="7">
      <c r="A7" s="23" t="inlineStr">
        <is>
          <t xml:space="preserve">  - 关键倍数：PE、PB、EV/EBITDA、PS、FCF Yield。</t>
        </is>
      </c>
    </row>
    <row r="8">
      <c r="A8" s="23" t="inlineStr"/>
    </row>
    <row r="9">
      <c r="A9" s="24" t="inlineStr">
        <is>
          <t>【Sheet 2: 可比公司分析】</t>
        </is>
      </c>
    </row>
    <row r="10">
      <c r="A10" s="23" t="inlineStr">
        <is>
          <t xml:space="preserve">  - 比较百威亚太与4家同业（华润、青岛、嘉士伯、喜力）的估值水平。</t>
        </is>
      </c>
    </row>
    <row r="11">
      <c r="A11" s="23" t="inlineStr">
        <is>
          <t xml:space="preserve">  - 中位数和均值行使用 Excel 公式自动计算。</t>
        </is>
      </c>
    </row>
    <row r="12">
      <c r="A12" s="23" t="inlineStr">
        <is>
          <t xml:space="preserve">  - 「百威 vs 中位数」行显示百威相对于同业的溢价/折价。</t>
        </is>
      </c>
    </row>
    <row r="13">
      <c r="A13" s="23" t="inlineStr">
        <is>
          <t xml:space="preserve">  - 百威亚太行从 Sheet1 引用，数据随输入变化联动。</t>
        </is>
      </c>
    </row>
    <row r="14">
      <c r="A14" s="23" t="inlineStr"/>
    </row>
    <row r="15">
      <c r="A15" s="24" t="inlineStr">
        <is>
          <t>【Sheet 3: 敏感性分析】</t>
        </is>
      </c>
    </row>
    <row r="16">
      <c r="A16" s="23" t="inlineStr">
        <is>
          <t xml:space="preserve">  - 上半部分：DCF框架下 EV 对 WACC 和永续增长率(g)的敏感性。</t>
        </is>
      </c>
    </row>
    <row r="17">
      <c r="A17" s="23" t="inlineStr">
        <is>
          <t xml:space="preserve">  - 黄色加粗边框单元格为基准情景（WACC=8%, g=2.0%）。</t>
        </is>
      </c>
    </row>
    <row r="18">
      <c r="A18" s="23" t="inlineStr">
        <is>
          <t xml:space="preserve">  - 下半部分：PE 对利润增速和风险溢价的敏感性。</t>
        </is>
      </c>
    </row>
    <row r="19">
      <c r="A19" s="23" t="inlineStr">
        <is>
          <t xml:space="preserve">  - 所有结果由公式自动生成，修改 WACC/g/增速/溢价即可刷新。</t>
        </is>
      </c>
    </row>
    <row r="20">
      <c r="A20" s="23" t="inlineStr"/>
    </row>
    <row r="21">
      <c r="A21" s="24" t="inlineStr">
        <is>
          <t>【Sheet 4: 行业倍数选择】</t>
        </is>
      </c>
    </row>
    <row r="22">
      <c r="A22" s="23" t="inlineStr">
        <is>
          <t xml:space="preserve">  - 不同行业适用的估值倍数参考表。</t>
        </is>
      </c>
    </row>
    <row r="23">
      <c r="A23" s="23" t="inlineStr">
        <is>
          <t xml:space="preserve">  - 了解为什么某个行业用某个倍数、避用某个倍数。</t>
        </is>
      </c>
    </row>
    <row r="24">
      <c r="A24" s="23" t="inlineStr"/>
    </row>
    <row r="25">
      <c r="A25" s="24" t="inlineStr">
        <is>
          <t>【通用提示】</t>
        </is>
      </c>
    </row>
    <row r="26">
      <c r="A26" s="23" t="inlineStr">
        <is>
          <t xml:space="preserve">  - 所有黄色单元格 = 可编辑输入。修改后全表自动联动。</t>
        </is>
      </c>
    </row>
    <row r="27">
      <c r="A27" s="23" t="inlineStr">
        <is>
          <t xml:space="preserve">  - 字体：Arial（专业财经报告标准字体）。</t>
        </is>
      </c>
    </row>
    <row r="28">
      <c r="A28" s="23" t="inlineStr">
        <is>
          <t xml:space="preserve">  - 蓝色数值 = 手动输入（可直接修改）；黑色 = 公式保护。</t>
        </is>
      </c>
    </row>
    <row r="29">
      <c r="A29" s="23" t="inlineStr">
        <is>
          <t xml:space="preserve">  - 建议使用 Excel「公式 → 显示公式」功能审查所有公式逻辑。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2026-08-03T20:32:23Z</dcterms:created>
  <dcterms:modified xmlns:dcterms="http://purl.org/dc/terms/" xmlns:xsi="http://www.w3.org/2001/XMLSchema-instance" xsi:type="dcterms:W3CDTF">2026-08-03T20:32:23Z</dcterms:modified>
</cp:coreProperties>
</file>